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Jerry\Professional\0 Data Matt3rs\1 CA CHCs\0 CCI\11 PHASE HIT\2018-07-18 PHASE Webinar - Control and Funnel Charts\"/>
    </mc:Choice>
  </mc:AlternateContent>
  <bookViews>
    <workbookView xWindow="0" yWindow="0" windowWidth="24000" windowHeight="9510" tabRatio="795"/>
  </bookViews>
  <sheets>
    <sheet name="Run Chart" sheetId="1" r:id="rId1"/>
    <sheet name="Trend Analysis" sheetId="4" r:id="rId2"/>
    <sheet name="Funnel Chart" sheetId="2" r:id="rId3"/>
  </sheets>
  <definedNames>
    <definedName name="_xlnm.Print_Area" localSheetId="0">'Run Chart'!$A$1:$R$45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4" l="1"/>
  <c r="B8" i="1" l="1"/>
  <c r="D10" i="1" l="1"/>
  <c r="E10" i="1" s="1"/>
  <c r="F10" i="1" s="1"/>
  <c r="G10" i="1" s="1"/>
  <c r="H10" i="1" s="1"/>
  <c r="I10" i="1" s="1"/>
  <c r="J10" i="1" s="1"/>
  <c r="K10" i="1" s="1"/>
  <c r="L10" i="1" s="1"/>
  <c r="M10" i="1" s="1"/>
  <c r="C10" i="1"/>
  <c r="C8" i="1" l="1"/>
  <c r="M8" i="1" l="1"/>
  <c r="L8" i="1"/>
  <c r="K8" i="1"/>
  <c r="J8" i="1"/>
  <c r="I8" i="1"/>
  <c r="H8" i="1"/>
  <c r="G8" i="1"/>
  <c r="F8" i="1"/>
  <c r="E8" i="1"/>
  <c r="D8" i="1"/>
  <c r="D30" i="2"/>
  <c r="C30" i="2"/>
  <c r="E10" i="2"/>
  <c r="E14" i="2"/>
  <c r="E15" i="2"/>
  <c r="E13" i="2"/>
  <c r="E7" i="2"/>
  <c r="F7" i="2" s="1"/>
  <c r="E9" i="2"/>
  <c r="E12" i="2"/>
  <c r="E18" i="2"/>
  <c r="E19" i="2"/>
  <c r="E23" i="2"/>
  <c r="E28" i="2"/>
  <c r="E24" i="2"/>
  <c r="E8" i="2"/>
  <c r="E11" i="2"/>
  <c r="E21" i="2"/>
  <c r="E26" i="2"/>
  <c r="E25" i="2"/>
  <c r="E22" i="2"/>
  <c r="E27" i="2"/>
  <c r="E16" i="2"/>
  <c r="E17" i="2"/>
  <c r="E20" i="2"/>
  <c r="F16" i="2" l="1"/>
  <c r="F13" i="2"/>
  <c r="F28" i="2"/>
  <c r="F21" i="2"/>
  <c r="F12" i="2"/>
  <c r="F11" i="2"/>
  <c r="F23" i="2"/>
  <c r="F9" i="2"/>
  <c r="F14" i="2"/>
  <c r="F26" i="2"/>
  <c r="F24" i="2"/>
  <c r="F18" i="2"/>
  <c r="F27" i="2"/>
  <c r="F15" i="2"/>
  <c r="F20" i="2"/>
  <c r="F22" i="2"/>
  <c r="F17" i="2"/>
  <c r="F25" i="2"/>
  <c r="F8" i="2"/>
  <c r="F19" i="2"/>
  <c r="F10" i="2"/>
  <c r="E30" i="2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G7" i="2" l="1"/>
  <c r="G9" i="2"/>
  <c r="G11" i="2"/>
  <c r="G13" i="2"/>
  <c r="G15" i="2"/>
  <c r="G17" i="2"/>
  <c r="G19" i="2"/>
  <c r="G21" i="2"/>
  <c r="G23" i="2"/>
  <c r="G25" i="2"/>
  <c r="G27" i="2"/>
  <c r="H15" i="2"/>
  <c r="H19" i="2"/>
  <c r="H23" i="2"/>
  <c r="H27" i="2"/>
  <c r="G8" i="2"/>
  <c r="G16" i="2"/>
  <c r="G24" i="2"/>
  <c r="H12" i="2"/>
  <c r="H22" i="2"/>
  <c r="H7" i="2"/>
  <c r="H9" i="2"/>
  <c r="H11" i="2"/>
  <c r="H13" i="2"/>
  <c r="H17" i="2"/>
  <c r="H21" i="2"/>
  <c r="H25" i="2"/>
  <c r="G10" i="2"/>
  <c r="G12" i="2"/>
  <c r="G14" i="2"/>
  <c r="G18" i="2"/>
  <c r="G20" i="2"/>
  <c r="G22" i="2"/>
  <c r="G26" i="2"/>
  <c r="G28" i="2"/>
  <c r="H8" i="2"/>
  <c r="H10" i="2"/>
  <c r="H14" i="2"/>
  <c r="H16" i="2"/>
  <c r="H18" i="2"/>
  <c r="H20" i="2"/>
  <c r="H24" i="2"/>
  <c r="H26" i="2"/>
  <c r="H28" i="2"/>
  <c r="I7" i="2"/>
  <c r="I8" i="2" s="1"/>
  <c r="I9" i="2" l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</calcChain>
</file>

<file path=xl/comments1.xml><?xml version="1.0" encoding="utf-8"?>
<comments xmlns="http://schemas.openxmlformats.org/spreadsheetml/2006/main">
  <authors>
    <author>Jerry Lassa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Jerry Lassa:</t>
        </r>
        <r>
          <rPr>
            <sz val="9"/>
            <color indexed="81"/>
            <rFont val="Tahoma"/>
            <family val="2"/>
          </rPr>
          <t xml:space="preserve">
Margin of Error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Jerry Lassa:</t>
        </r>
        <r>
          <rPr>
            <sz val="9"/>
            <color indexed="81"/>
            <rFont val="Tahoma"/>
            <family val="2"/>
          </rPr>
          <t xml:space="preserve">
Lower Control Limit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Jerry Lassa:</t>
        </r>
        <r>
          <rPr>
            <sz val="9"/>
            <color indexed="81"/>
            <rFont val="Tahoma"/>
            <family val="2"/>
          </rPr>
          <t xml:space="preserve">
Upper Control Limit</t>
        </r>
      </text>
    </comment>
  </commentList>
</comments>
</file>

<file path=xl/sharedStrings.xml><?xml version="1.0" encoding="utf-8"?>
<sst xmlns="http://schemas.openxmlformats.org/spreadsheetml/2006/main" count="97" uniqueCount="85">
  <si>
    <t>Provider</t>
  </si>
  <si>
    <t>A</t>
  </si>
  <si>
    <t>B</t>
  </si>
  <si>
    <t>C</t>
  </si>
  <si>
    <t>D</t>
  </si>
  <si>
    <t>Num</t>
  </si>
  <si>
    <t>Den</t>
  </si>
  <si>
    <t>UCL</t>
  </si>
  <si>
    <t>LCL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</si>
  <si>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</si>
  <si>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</si>
  <si>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</si>
  <si>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</si>
  <si>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</si>
  <si>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</si>
  <si>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</si>
  <si>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</si>
  <si>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</si>
  <si>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</si>
  <si>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</si>
  <si>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S</t>
  </si>
  <si>
    <t>T</t>
  </si>
  <si>
    <t>U</t>
  </si>
  <si>
    <t>V</t>
  </si>
  <si>
    <t xml:space="preserve">Measure:  </t>
  </si>
  <si>
    <t>Formula to compute margin of error E:</t>
  </si>
  <si>
    <t>Deming's Rules</t>
  </si>
  <si>
    <t>1. Shift - 6 or more consecutive points either all above or all below the median</t>
  </si>
  <si>
    <t>2. Trend - 5 points all going up or all going down</t>
  </si>
  <si>
    <t>3. Runs - a series of points in a row on one side of the median</t>
  </si>
  <si>
    <t>4. Astronomical Point - unusually large or small points</t>
  </si>
  <si>
    <t>YES</t>
  </si>
  <si>
    <t>Numerator</t>
  </si>
  <si>
    <t>Denominator</t>
  </si>
  <si>
    <t>Funnel Chart - By Provider</t>
  </si>
  <si>
    <t>Median (12 mo.)</t>
  </si>
  <si>
    <t>Is there evidence your measure performance may be statistically changing?</t>
  </si>
  <si>
    <t>LCL and UCL computation references:</t>
  </si>
  <si>
    <t>(answer for your measure)</t>
  </si>
  <si>
    <t>Enter the critical value Zc for desired level of confidence:</t>
  </si>
  <si>
    <t>Signal ?</t>
  </si>
  <si>
    <t>&lt;&lt; Enter desired range of months or quarters in each cell</t>
  </si>
  <si>
    <t>&lt;&lt; Enter year in first cell that corresponds to the beginnng of the month or quarter in the next row</t>
  </si>
  <si>
    <r>
      <t>Step 4:</t>
    </r>
    <r>
      <rPr>
        <b/>
        <sz val="11"/>
        <color rgb="FF7030A0"/>
        <rFont val="Calibri"/>
        <family val="2"/>
        <scheme val="minor"/>
      </rPr>
      <t xml:space="preserve">   Use Deming's Rules to signal when trend may have changed statistically.</t>
    </r>
  </si>
  <si>
    <r>
      <t xml:space="preserve">Step 5: </t>
    </r>
    <r>
      <rPr>
        <b/>
        <sz val="11"/>
        <color rgb="FFFF0000"/>
        <rFont val="Calibri"/>
        <family val="2"/>
        <scheme val="minor"/>
      </rPr>
      <t xml:space="preserve"> Move and reshape red circles in the chart to identify your Deming's Rule signals.</t>
    </r>
  </si>
  <si>
    <t>&lt;&lt;  Enter numerator data here</t>
  </si>
  <si>
    <t>&lt;&lt;  Enter denominator data here</t>
  </si>
  <si>
    <t>Goal</t>
  </si>
  <si>
    <t>&lt;&lt;  Enter goal in cell B9 only</t>
  </si>
  <si>
    <r>
      <rPr>
        <b/>
        <u/>
        <sz val="11"/>
        <color theme="9" tint="-0.249977111117893"/>
        <rFont val="Calibri"/>
        <family val="2"/>
        <scheme val="minor"/>
      </rPr>
      <t>Step 2</t>
    </r>
    <r>
      <rPr>
        <b/>
        <sz val="11"/>
        <color theme="9" tint="-0.249977111117893"/>
        <rFont val="Calibri"/>
        <family val="2"/>
        <scheme val="minor"/>
      </rPr>
      <t>:  Enter data (above) and goal (below)</t>
    </r>
  </si>
  <si>
    <t>BP Control</t>
  </si>
  <si>
    <t>Q2</t>
  </si>
  <si>
    <t>Q3</t>
  </si>
  <si>
    <t>Q4</t>
  </si>
  <si>
    <t>Q1</t>
  </si>
  <si>
    <r>
      <rPr>
        <b/>
        <u/>
        <sz val="11"/>
        <color theme="5" tint="-0.249977111117893"/>
        <rFont val="Calibri"/>
        <family val="2"/>
        <scheme val="minor"/>
      </rPr>
      <t>Step 3:</t>
    </r>
    <r>
      <rPr>
        <b/>
        <sz val="11"/>
        <color theme="5" tint="-0.249977111117893"/>
        <rFont val="Calibri"/>
        <family val="2"/>
        <scheme val="minor"/>
      </rPr>
      <t xml:space="preserve"> Use DM BP Control as your measure or change to desired (and change measure name above and on chart).</t>
    </r>
  </si>
  <si>
    <t>DM BP &lt; 140/90</t>
  </si>
  <si>
    <r>
      <rPr>
        <b/>
        <u/>
        <sz val="11"/>
        <color rgb="FF0070C0"/>
        <rFont val="Calibri"/>
        <family val="2"/>
        <scheme val="minor"/>
      </rPr>
      <t>Step 1</t>
    </r>
    <r>
      <rPr>
        <b/>
        <sz val="11"/>
        <color rgb="FF0070C0"/>
        <rFont val="Calibri"/>
        <family val="2"/>
        <scheme val="minor"/>
      </rPr>
      <t xml:space="preserve">:  Update date range labels </t>
    </r>
  </si>
  <si>
    <t>HTN BP Control</t>
  </si>
  <si>
    <t>R</t>
  </si>
  <si>
    <t>J</t>
  </si>
  <si>
    <t>Q</t>
  </si>
  <si>
    <t>Group Average</t>
  </si>
  <si>
    <t xml:space="preserve">Run Chart </t>
  </si>
  <si>
    <t>(Can use for a small scale PDSA cycle, an individual provider or care team, a site, or health center total)</t>
  </si>
  <si>
    <r>
      <rPr>
        <b/>
        <u/>
        <sz val="11"/>
        <color rgb="FF0070C0"/>
        <rFont val="Calibri"/>
        <family val="2"/>
        <scheme val="minor"/>
      </rPr>
      <t>Step 1</t>
    </r>
    <r>
      <rPr>
        <b/>
        <sz val="11"/>
        <color rgb="FF0070C0"/>
        <rFont val="Calibri"/>
        <family val="2"/>
        <scheme val="minor"/>
      </rPr>
      <t xml:space="preserve">:  Enter provider labels </t>
    </r>
  </si>
  <si>
    <r>
      <rPr>
        <b/>
        <u/>
        <sz val="10"/>
        <color theme="9" tint="-0.249977111117893"/>
        <rFont val="Calibri"/>
        <family val="2"/>
        <scheme val="minor"/>
      </rPr>
      <t>Step 2</t>
    </r>
    <r>
      <rPr>
        <b/>
        <sz val="10"/>
        <color theme="9" tint="-0.249977111117893"/>
        <rFont val="Calibri"/>
        <family val="2"/>
        <scheme val="minor"/>
      </rPr>
      <t>:  Enter Monthly, Quarterly or Annual Num &amp; Den for each provider</t>
    </r>
  </si>
  <si>
    <t>Default confidence level is 95%</t>
  </si>
  <si>
    <t>Which providers are doing really well or need help on a particular measure?</t>
  </si>
  <si>
    <t>Trend Analyses</t>
  </si>
  <si>
    <t>What measure changes are statistically significant?</t>
  </si>
  <si>
    <t>Use Excel functions or statistical software, or more simply…</t>
  </si>
  <si>
    <t>Use these sample/ population sizes to approximate if difference is statistically significant</t>
  </si>
  <si>
    <t>Example:</t>
  </si>
  <si>
    <t xml:space="preserve">UDS sample size of n=70 has margin of error of +/- 13% </t>
  </si>
  <si>
    <t>Population data of 1500+ has margin of error of +/- 4%</t>
  </si>
  <si>
    <t>Example: HbA1c Testing</t>
  </si>
  <si>
    <t xml:space="preserve">Significant change? </t>
  </si>
  <si>
    <t>Q1 2016</t>
  </si>
  <si>
    <t>Q2 2016</t>
  </si>
  <si>
    <t>Change</t>
  </si>
  <si>
    <t>Decline</t>
  </si>
  <si>
    <t>Answer:  Can interpolate that at sample sizes of 1100-1200, an approximate 4.5% change is significant.</t>
  </si>
  <si>
    <t xml:space="preserve">Conclude this measure declined and the decline was "statistically significantly"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</si>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</sst>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u/>
      <sz val="10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</cellStyleXfs>
  <cellXfs count="42">
    <xf numFmtId="0" fontId="0" fillId="0" borderId="0" xfId="0"/>
    <xf numFmtId="9" fontId="0" fillId="0" borderId="0" xfId="1" applyFont="1"/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6" fillId="0" borderId="0" xfId="0" applyFont="1"/>
    <xf numFmtId="0" fontId="7" fillId="2" borderId="0" xfId="0" applyFont="1" applyFill="1"/>
    <xf numFmtId="0" fontId="0" fillId="0" borderId="0" xfId="0" applyBorder="1"/>
    <xf numFmtId="0" fontId="0" fillId="0" borderId="0" xfId="0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left"/>
    </xf>
    <xf numFmtId="9" fontId="0" fillId="0" borderId="0" xfId="0" applyNumberFormat="1" applyFill="1"/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0" fontId="15" fillId="0" borderId="0" xfId="0" applyFont="1"/>
    <xf numFmtId="0" fontId="18" fillId="0" borderId="0" xfId="0" applyFont="1" applyFill="1" applyBorder="1" applyAlignment="1">
      <alignment horizontal="left"/>
    </xf>
    <xf numFmtId="0" fontId="19" fillId="0" borderId="1" xfId="0" applyFont="1" applyBorder="1"/>
    <xf numFmtId="0" fontId="20" fillId="0" borderId="1" xfId="0" applyFont="1" applyBorder="1"/>
    <xf numFmtId="0" fontId="20" fillId="0" borderId="0" xfId="0" applyFont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/>
    <xf numFmtId="0" fontId="13" fillId="0" borderId="0" xfId="0" applyFont="1" applyFill="1" applyBorder="1"/>
    <xf numFmtId="0" fontId="24" fillId="3" borderId="0" xfId="0" applyFont="1" applyFill="1" applyBorder="1"/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5" fillId="3" borderId="0" xfId="0" applyFont="1" applyFill="1" applyBorder="1"/>
    <xf numFmtId="9" fontId="25" fillId="3" borderId="0" xfId="0" applyNumberFormat="1" applyFont="1" applyFill="1"/>
    <xf numFmtId="0" fontId="25" fillId="3" borderId="3" xfId="0" applyFont="1" applyFill="1" applyBorder="1"/>
    <xf numFmtId="0" fontId="25" fillId="3" borderId="2" xfId="0" applyFont="1" applyFill="1" applyBorder="1"/>
    <xf numFmtId="0" fontId="24" fillId="0" borderId="0" xfId="0" applyFont="1"/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1" applyNumberFormat="1" applyFont="1"/>
    <xf numFmtId="0" fontId="24" fillId="0" borderId="0" xfId="0" applyFont="1" applyAlignment="1"/>
    <xf numFmtId="0" fontId="27" fillId="0" borderId="0" xfId="0" applyFont="1" applyAlignment="1"/>
  </cellXfs>
  <cellStyles count="4">
    <cellStyle name="Normal" xfId="0" builtinId="0"/>
    <cellStyle name="Normal 2" xfId="2"/>
    <cellStyle name="Normal 3 3" xfId="3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ysClr val="windowText" lastClr="000000"/>
                </a:solidFill>
              </a:rPr>
              <a:t>DM B</a:t>
            </a:r>
            <a:r>
              <a:rPr lang="en-US" b="0" baseline="0">
                <a:solidFill>
                  <a:sysClr val="windowText" lastClr="000000"/>
                </a:solidFill>
              </a:rPr>
              <a:t>P Control</a:t>
            </a:r>
            <a:endParaRPr lang="en-US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5775700738429465"/>
          <c:y val="2.5157232704402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Chart'!$A$8</c:f>
              <c:strCache>
                <c:ptCount val="1"/>
                <c:pt idx="0">
                  <c:v>DM BP &lt; 140/90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'Run Chart'!$B$4:$M$5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5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'Run Chart'!$B$8:$M$8</c:f>
              <c:numCache>
                <c:formatCode>0%</c:formatCode>
                <c:ptCount val="12"/>
                <c:pt idx="0">
                  <c:v>0.64</c:v>
                </c:pt>
                <c:pt idx="1">
                  <c:v>0.63</c:v>
                </c:pt>
                <c:pt idx="2">
                  <c:v>0.64</c:v>
                </c:pt>
                <c:pt idx="3">
                  <c:v>0.48</c:v>
                </c:pt>
                <c:pt idx="4">
                  <c:v>0.52</c:v>
                </c:pt>
                <c:pt idx="5">
                  <c:v>0.64</c:v>
                </c:pt>
                <c:pt idx="6">
                  <c:v>0.65</c:v>
                </c:pt>
                <c:pt idx="7">
                  <c:v>0.7</c:v>
                </c:pt>
                <c:pt idx="8">
                  <c:v>0.71</c:v>
                </c:pt>
                <c:pt idx="9">
                  <c:v>0.71</c:v>
                </c:pt>
                <c:pt idx="10">
                  <c:v>0.72</c:v>
                </c:pt>
                <c:pt idx="11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F-4CF2-B88B-3DC97B7CE794}"/>
            </c:ext>
          </c:extLst>
        </c:ser>
        <c:ser>
          <c:idx val="1"/>
          <c:order val="1"/>
          <c:tx>
            <c:strRef>
              <c:f>'Run Chart'!$A$9</c:f>
              <c:strCache>
                <c:ptCount val="1"/>
                <c:pt idx="0">
                  <c:v>Median (12 mo.)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BF-4CF2-B88B-3DC97B7CE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'Run Chart'!$B$4:$M$5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5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'Run Chart'!$B$9:$M$9</c:f>
              <c:numCache>
                <c:formatCode>0%</c:formatCode>
                <c:ptCount val="12"/>
                <c:pt idx="0">
                  <c:v>0.64500000000000002</c:v>
                </c:pt>
                <c:pt idx="1">
                  <c:v>0.64500000000000002</c:v>
                </c:pt>
                <c:pt idx="2">
                  <c:v>0.64500000000000002</c:v>
                </c:pt>
                <c:pt idx="3">
                  <c:v>0.64500000000000002</c:v>
                </c:pt>
                <c:pt idx="4">
                  <c:v>0.64500000000000002</c:v>
                </c:pt>
                <c:pt idx="5">
                  <c:v>0.64500000000000002</c:v>
                </c:pt>
                <c:pt idx="6">
                  <c:v>0.64500000000000002</c:v>
                </c:pt>
                <c:pt idx="7">
                  <c:v>0.64500000000000002</c:v>
                </c:pt>
                <c:pt idx="8">
                  <c:v>0.64500000000000002</c:v>
                </c:pt>
                <c:pt idx="9">
                  <c:v>0.64500000000000002</c:v>
                </c:pt>
                <c:pt idx="10">
                  <c:v>0.64500000000000002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F-4CF2-B88B-3DC97B7CE794}"/>
            </c:ext>
          </c:extLst>
        </c:ser>
        <c:ser>
          <c:idx val="2"/>
          <c:order val="2"/>
          <c:tx>
            <c:strRef>
              <c:f>'Run Chart'!$A$10</c:f>
              <c:strCache>
                <c:ptCount val="1"/>
                <c:pt idx="0">
                  <c:v>Goal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75-4CCB-8B48-CA5AA8FA90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'Run Chart'!$B$4:$M$5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5">
                    <c:v>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'Run Chart'!$B$10:$M$10</c:f>
              <c:numCache>
                <c:formatCode>0%</c:formatCode>
                <c:ptCount val="12"/>
                <c:pt idx="0">
                  <c:v>0.71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  <c:pt idx="4">
                  <c:v>0.71</c:v>
                </c:pt>
                <c:pt idx="5">
                  <c:v>0.71</c:v>
                </c:pt>
                <c:pt idx="6">
                  <c:v>0.71</c:v>
                </c:pt>
                <c:pt idx="7">
                  <c:v>0.71</c:v>
                </c:pt>
                <c:pt idx="8">
                  <c:v>0.71</c:v>
                </c:pt>
                <c:pt idx="9">
                  <c:v>0.71</c:v>
                </c:pt>
                <c:pt idx="10">
                  <c:v>0.71</c:v>
                </c:pt>
                <c:pt idx="11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5-4CCB-8B48-CA5AA8FA9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53072"/>
        <c:axId val="559756680"/>
      </c:lineChart>
      <c:catAx>
        <c:axId val="55975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6680"/>
        <c:crosses val="autoZero"/>
        <c:auto val="1"/>
        <c:lblAlgn val="ctr"/>
        <c:lblOffset val="100"/>
        <c:noMultiLvlLbl val="0"/>
      </c:catAx>
      <c:valAx>
        <c:axId val="559756680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HTN</a:t>
            </a:r>
            <a:r>
              <a:rPr lang="en-US" baseline="0"/>
              <a:t> BP Control </a:t>
            </a:r>
            <a:r>
              <a:rPr lang="en-US"/>
              <a:t>by Provider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'Funnel Chart'!$E$6</c:f>
              <c:strCache>
                <c:ptCount val="1"/>
                <c:pt idx="0">
                  <c:v>BP Control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'Funnel Chart'!$B$7:$B$28</c:f>
              <c:strCache>
                <c:ptCount val="22"/>
                <c:pt idx="0">
                  <c:v>R</c:v>
                </c:pt>
                <c:pt idx="1">
                  <c:v>J</c:v>
                </c:pt>
                <c:pt idx="2">
                  <c:v>Q</c:v>
                </c:pt>
                <c:pt idx="3">
                  <c:v>V</c:v>
                </c:pt>
                <c:pt idx="4">
                  <c:v>I</c:v>
                </c:pt>
                <c:pt idx="5">
                  <c:v>P</c:v>
                </c:pt>
                <c:pt idx="6">
                  <c:v>S</c:v>
                </c:pt>
                <c:pt idx="7">
                  <c:v>U</c:v>
                </c:pt>
                <c:pt idx="8">
                  <c:v>T</c:v>
                </c:pt>
                <c:pt idx="9">
                  <c:v>C</c:v>
                </c:pt>
                <c:pt idx="10">
                  <c:v>B</c:v>
                </c:pt>
                <c:pt idx="11">
                  <c:v>O</c:v>
                </c:pt>
                <c:pt idx="12">
                  <c:v>N</c:v>
                </c:pt>
                <c:pt idx="13">
                  <c:v>A</c:v>
                </c:pt>
                <c:pt idx="14">
                  <c:v>H</c:v>
                </c:pt>
                <c:pt idx="15">
                  <c:v>E</c:v>
                </c:pt>
                <c:pt idx="16">
                  <c:v>M</c:v>
                </c:pt>
                <c:pt idx="17">
                  <c:v>K</c:v>
                </c:pt>
                <c:pt idx="18">
                  <c:v>F</c:v>
                </c:pt>
                <c:pt idx="19">
                  <c:v>G</c:v>
                </c:pt>
                <c:pt idx="20">
                  <c:v>D</c:v>
                </c:pt>
                <c:pt idx="21">
                  <c:v>L</c:v>
                </c:pt>
              </c:strCache>
            </c:strRef>
          </c:cat>
          <c:val>
            <c:numRef>
              <c:f>'Funnel Chart'!$E$7:$E$28</c:f>
              <c:numCache>
                <c:formatCode>0%</c:formatCode>
                <c:ptCount val="22"/>
                <c:pt idx="0">
                  <c:v>0.5</c:v>
                </c:pt>
                <c:pt idx="1">
                  <c:v>0.52631578947368418</c:v>
                </c:pt>
                <c:pt idx="2">
                  <c:v>0.7142857142857143</c:v>
                </c:pt>
                <c:pt idx="3">
                  <c:v>0.81818181818181823</c:v>
                </c:pt>
                <c:pt idx="4">
                  <c:v>0.56666666666666665</c:v>
                </c:pt>
                <c:pt idx="5">
                  <c:v>0.65625</c:v>
                </c:pt>
                <c:pt idx="6">
                  <c:v>0.83333333333333337</c:v>
                </c:pt>
                <c:pt idx="7">
                  <c:v>0.6470588235294118</c:v>
                </c:pt>
                <c:pt idx="8">
                  <c:v>0.72727272727272729</c:v>
                </c:pt>
                <c:pt idx="9">
                  <c:v>0.6</c:v>
                </c:pt>
                <c:pt idx="10">
                  <c:v>0.53749999999999998</c:v>
                </c:pt>
                <c:pt idx="11">
                  <c:v>0.8</c:v>
                </c:pt>
                <c:pt idx="12">
                  <c:v>0.73015873015873012</c:v>
                </c:pt>
                <c:pt idx="13">
                  <c:v>0.48181818181818181</c:v>
                </c:pt>
                <c:pt idx="14">
                  <c:v>0.82857142857142863</c:v>
                </c:pt>
                <c:pt idx="15">
                  <c:v>0.77551020408163263</c:v>
                </c:pt>
                <c:pt idx="16">
                  <c:v>0.55200000000000005</c:v>
                </c:pt>
                <c:pt idx="17">
                  <c:v>0.71621621621621623</c:v>
                </c:pt>
                <c:pt idx="18">
                  <c:v>0.77272727272727271</c:v>
                </c:pt>
                <c:pt idx="19">
                  <c:v>0.65714285714285714</c:v>
                </c:pt>
                <c:pt idx="20">
                  <c:v>0.73684210526315785</c:v>
                </c:pt>
                <c:pt idx="21">
                  <c:v>0.80645161290322576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9-45F9-A5CA-3B184BA64AC3}"/>
            </c:ext>
          </c:extLst>
        </c:ser>
        <c:ser>
          <c:idx val="1"/>
          <c:order val="1"/>
          <c:tx>
            <c:strRef>
              <c:f>'Funnel Chart'!$G$6</c:f>
              <c:strCache>
                <c:ptCount val="1"/>
                <c:pt idx="0">
                  <c:v>LCL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'Funnel Chart'!$B$7:$B$28</c:f>
              <c:strCache>
                <c:ptCount val="22"/>
                <c:pt idx="0">
                  <c:v>R</c:v>
                </c:pt>
                <c:pt idx="1">
                  <c:v>J</c:v>
                </c:pt>
                <c:pt idx="2">
                  <c:v>Q</c:v>
                </c:pt>
                <c:pt idx="3">
                  <c:v>V</c:v>
                </c:pt>
                <c:pt idx="4">
                  <c:v>I</c:v>
                </c:pt>
                <c:pt idx="5">
                  <c:v>P</c:v>
                </c:pt>
                <c:pt idx="6">
                  <c:v>S</c:v>
                </c:pt>
                <c:pt idx="7">
                  <c:v>U</c:v>
                </c:pt>
                <c:pt idx="8">
                  <c:v>T</c:v>
                </c:pt>
                <c:pt idx="9">
                  <c:v>C</c:v>
                </c:pt>
                <c:pt idx="10">
                  <c:v>B</c:v>
                </c:pt>
                <c:pt idx="11">
                  <c:v>O</c:v>
                </c:pt>
                <c:pt idx="12">
                  <c:v>N</c:v>
                </c:pt>
                <c:pt idx="13">
                  <c:v>A</c:v>
                </c:pt>
                <c:pt idx="14">
                  <c:v>H</c:v>
                </c:pt>
                <c:pt idx="15">
                  <c:v>E</c:v>
                </c:pt>
                <c:pt idx="16">
                  <c:v>M</c:v>
                </c:pt>
                <c:pt idx="17">
                  <c:v>K</c:v>
                </c:pt>
                <c:pt idx="18">
                  <c:v>F</c:v>
                </c:pt>
                <c:pt idx="19">
                  <c:v>G</c:v>
                </c:pt>
                <c:pt idx="20">
                  <c:v>D</c:v>
                </c:pt>
                <c:pt idx="21">
                  <c:v>L</c:v>
                </c:pt>
              </c:strCache>
            </c:strRef>
          </c:cat>
          <c:val>
            <c:numRef>
              <c:f>'Funnel Chart'!$G$7:$G$28</c:f>
              <c:numCache>
                <c:formatCode>0%</c:formatCode>
                <c:ptCount val="22"/>
                <c:pt idx="0">
                  <c:v>0.43386740331491713</c:v>
                </c:pt>
                <c:pt idx="1">
                  <c:v>0.45435159538613457</c:v>
                </c:pt>
                <c:pt idx="2">
                  <c:v>0.44222421199093248</c:v>
                </c:pt>
                <c:pt idx="3">
                  <c:v>0.51769588457698534</c:v>
                </c:pt>
                <c:pt idx="4">
                  <c:v>0.5015422573050875</c:v>
                </c:pt>
                <c:pt idx="5">
                  <c:v>0.51430254741647508</c:v>
                </c:pt>
                <c:pt idx="6">
                  <c:v>0.52976515154962189</c:v>
                </c:pt>
                <c:pt idx="7">
                  <c:v>0.51823259505636388</c:v>
                </c:pt>
                <c:pt idx="8">
                  <c:v>0.54727140932246687</c:v>
                </c:pt>
                <c:pt idx="9">
                  <c:v>0.56410155473616963</c:v>
                </c:pt>
                <c:pt idx="10">
                  <c:v>0.56960866510602148</c:v>
                </c:pt>
                <c:pt idx="11">
                  <c:v>0.56799306002486649</c:v>
                </c:pt>
                <c:pt idx="12">
                  <c:v>0.56925779553361988</c:v>
                </c:pt>
                <c:pt idx="13">
                  <c:v>0.58548986807676406</c:v>
                </c:pt>
                <c:pt idx="14">
                  <c:v>0.59057697348246019</c:v>
                </c:pt>
                <c:pt idx="15">
                  <c:v>0.59625693305891159</c:v>
                </c:pt>
                <c:pt idx="16">
                  <c:v>0.59168885945921834</c:v>
                </c:pt>
                <c:pt idx="17">
                  <c:v>0.5761471518442951</c:v>
                </c:pt>
                <c:pt idx="18">
                  <c:v>0.60055212226658061</c:v>
                </c:pt>
                <c:pt idx="19">
                  <c:v>0.60854016819224221</c:v>
                </c:pt>
                <c:pt idx="20">
                  <c:v>0.59031717449666732</c:v>
                </c:pt>
                <c:pt idx="21">
                  <c:v>0.59857054882447414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9-45F9-A5CA-3B184BA64AC3}"/>
            </c:ext>
          </c:extLst>
        </c:ser>
        <c:ser>
          <c:idx val="2"/>
          <c:order val="2"/>
          <c:tx>
            <c:strRef>
              <c:f>'Funnel Chart'!$H$6</c:f>
              <c:strCache>
                <c:ptCount val="1"/>
                <c:pt idx="0">
                  <c:v>UCL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'Funnel Chart'!$B$7:$B$28</c:f>
              <c:strCache>
                <c:ptCount val="22"/>
                <c:pt idx="0">
                  <c:v>R</c:v>
                </c:pt>
                <c:pt idx="1">
                  <c:v>J</c:v>
                </c:pt>
                <c:pt idx="2">
                  <c:v>Q</c:v>
                </c:pt>
                <c:pt idx="3">
                  <c:v>V</c:v>
                </c:pt>
                <c:pt idx="4">
                  <c:v>I</c:v>
                </c:pt>
                <c:pt idx="5">
                  <c:v>P</c:v>
                </c:pt>
                <c:pt idx="6">
                  <c:v>S</c:v>
                </c:pt>
                <c:pt idx="7">
                  <c:v>U</c:v>
                </c:pt>
                <c:pt idx="8">
                  <c:v>T</c:v>
                </c:pt>
                <c:pt idx="9">
                  <c:v>C</c:v>
                </c:pt>
                <c:pt idx="10">
                  <c:v>B</c:v>
                </c:pt>
                <c:pt idx="11">
                  <c:v>O</c:v>
                </c:pt>
                <c:pt idx="12">
                  <c:v>N</c:v>
                </c:pt>
                <c:pt idx="13">
                  <c:v>A</c:v>
                </c:pt>
                <c:pt idx="14">
                  <c:v>H</c:v>
                </c:pt>
                <c:pt idx="15">
                  <c:v>E</c:v>
                </c:pt>
                <c:pt idx="16">
                  <c:v>M</c:v>
                </c:pt>
                <c:pt idx="17">
                  <c:v>K</c:v>
                </c:pt>
                <c:pt idx="18">
                  <c:v>F</c:v>
                </c:pt>
                <c:pt idx="19">
                  <c:v>G</c:v>
                </c:pt>
                <c:pt idx="20">
                  <c:v>D</c:v>
                </c:pt>
                <c:pt idx="21">
                  <c:v>L</c:v>
                </c:pt>
              </c:strCache>
            </c:strRef>
          </c:cat>
          <c:val>
            <c:numRef>
              <c:f>'Funnel Chart'!$H$7:$H$28</c:f>
              <c:numCache>
                <c:formatCode>0%</c:formatCode>
                <c:ptCount val="22"/>
                <c:pt idx="0">
                  <c:v>0.92386740331491712</c:v>
                </c:pt>
                <c:pt idx="1">
                  <c:v>0.90338321124369969</c:v>
                </c:pt>
                <c:pt idx="2">
                  <c:v>0.91551059463890172</c:v>
                </c:pt>
                <c:pt idx="3">
                  <c:v>0.84003892205284891</c:v>
                </c:pt>
                <c:pt idx="4">
                  <c:v>0.85619254932474675</c:v>
                </c:pt>
                <c:pt idx="5">
                  <c:v>0.84343225921335918</c:v>
                </c:pt>
                <c:pt idx="6">
                  <c:v>0.82796965508021236</c:v>
                </c:pt>
                <c:pt idx="7">
                  <c:v>0.83950221157347038</c:v>
                </c:pt>
                <c:pt idx="8">
                  <c:v>0.81046339730736738</c:v>
                </c:pt>
                <c:pt idx="9">
                  <c:v>0.79363325189366463</c:v>
                </c:pt>
                <c:pt idx="10">
                  <c:v>0.78812614152381277</c:v>
                </c:pt>
                <c:pt idx="11">
                  <c:v>0.78974174660496776</c:v>
                </c:pt>
                <c:pt idx="12">
                  <c:v>0.78847701109621438</c:v>
                </c:pt>
                <c:pt idx="13">
                  <c:v>0.77224493855307019</c:v>
                </c:pt>
                <c:pt idx="14">
                  <c:v>0.76715783314737407</c:v>
                </c:pt>
                <c:pt idx="15">
                  <c:v>0.76147787357092267</c:v>
                </c:pt>
                <c:pt idx="16">
                  <c:v>0.76604594717061592</c:v>
                </c:pt>
                <c:pt idx="17">
                  <c:v>0.78158765478553915</c:v>
                </c:pt>
                <c:pt idx="18">
                  <c:v>0.75718268436325364</c:v>
                </c:pt>
                <c:pt idx="19">
                  <c:v>0.74919463843759204</c:v>
                </c:pt>
                <c:pt idx="20">
                  <c:v>0.76741763213316694</c:v>
                </c:pt>
                <c:pt idx="21">
                  <c:v>0.75916425780536012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9-45F9-A5CA-3B184BA64AC3}"/>
            </c:ext>
          </c:extLst>
        </c:ser>
        <c:ser>
          <c:idx val="3"/>
          <c:order val="3"/>
          <c:tx>
            <c:strRef>
              <c:f>'Funnel Chart'!$I$6</c:f>
              <c:strCache>
                <c:ptCount val="1"/>
                <c:pt idx="0">
                  <c:v>Group Average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9A-4ED7-8A3A-84F14BEE7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'Funnel Chart'!$B$7:$B$28</c:f>
              <c:strCache>
                <c:ptCount val="22"/>
                <c:pt idx="0">
                  <c:v>R</c:v>
                </c:pt>
                <c:pt idx="1">
                  <c:v>J</c:v>
                </c:pt>
                <c:pt idx="2">
                  <c:v>Q</c:v>
                </c:pt>
                <c:pt idx="3">
                  <c:v>V</c:v>
                </c:pt>
                <c:pt idx="4">
                  <c:v>I</c:v>
                </c:pt>
                <c:pt idx="5">
                  <c:v>P</c:v>
                </c:pt>
                <c:pt idx="6">
                  <c:v>S</c:v>
                </c:pt>
                <c:pt idx="7">
                  <c:v>U</c:v>
                </c:pt>
                <c:pt idx="8">
                  <c:v>T</c:v>
                </c:pt>
                <c:pt idx="9">
                  <c:v>C</c:v>
                </c:pt>
                <c:pt idx="10">
                  <c:v>B</c:v>
                </c:pt>
                <c:pt idx="11">
                  <c:v>O</c:v>
                </c:pt>
                <c:pt idx="12">
                  <c:v>N</c:v>
                </c:pt>
                <c:pt idx="13">
                  <c:v>A</c:v>
                </c:pt>
                <c:pt idx="14">
                  <c:v>H</c:v>
                </c:pt>
                <c:pt idx="15">
                  <c:v>E</c:v>
                </c:pt>
                <c:pt idx="16">
                  <c:v>M</c:v>
                </c:pt>
                <c:pt idx="17">
                  <c:v>K</c:v>
                </c:pt>
                <c:pt idx="18">
                  <c:v>F</c:v>
                </c:pt>
                <c:pt idx="19">
                  <c:v>G</c:v>
                </c:pt>
                <c:pt idx="20">
                  <c:v>D</c:v>
                </c:pt>
                <c:pt idx="21">
                  <c:v>L</c:v>
                </c:pt>
              </c:strCache>
            </c:strRef>
          </c:cat>
          <c:val>
            <c:numRef>
              <c:f>'Funnel Chart'!$I$7:$I$28</c:f>
              <c:numCache>
                <c:formatCode>0%</c:formatCode>
                <c:ptCount val="22"/>
                <c:pt idx="0">
                  <c:v>0.67886740331491713</c:v>
                </c:pt>
                <c:pt idx="1">
                  <c:v>0.67886740331491713</c:v>
                </c:pt>
                <c:pt idx="2">
                  <c:v>0.67886740331491713</c:v>
                </c:pt>
                <c:pt idx="3">
                  <c:v>0.67886740331491713</c:v>
                </c:pt>
                <c:pt idx="4">
                  <c:v>0.67886740331491713</c:v>
                </c:pt>
                <c:pt idx="5">
                  <c:v>0.67886740331491713</c:v>
                </c:pt>
                <c:pt idx="6">
                  <c:v>0.67886740331491713</c:v>
                </c:pt>
                <c:pt idx="7">
                  <c:v>0.67886740331491713</c:v>
                </c:pt>
                <c:pt idx="8">
                  <c:v>0.67886740331491713</c:v>
                </c:pt>
                <c:pt idx="9">
                  <c:v>0.67886740331491713</c:v>
                </c:pt>
                <c:pt idx="10">
                  <c:v>0.67886740331491713</c:v>
                </c:pt>
                <c:pt idx="11">
                  <c:v>0.67886740331491713</c:v>
                </c:pt>
                <c:pt idx="12">
                  <c:v>0.67886740331491713</c:v>
                </c:pt>
                <c:pt idx="13">
                  <c:v>0.67886740331491713</c:v>
                </c:pt>
                <c:pt idx="14">
                  <c:v>0.67886740331491713</c:v>
                </c:pt>
                <c:pt idx="15">
                  <c:v>0.67886740331491713</c:v>
                </c:pt>
                <c:pt idx="16">
                  <c:v>0.67886740331491713</c:v>
                </c:pt>
                <c:pt idx="17">
                  <c:v>0.67886740331491713</c:v>
                </c:pt>
                <c:pt idx="18">
                  <c:v>0.67886740331491713</c:v>
                </c:pt>
                <c:pt idx="19">
                  <c:v>0.67886740331491713</c:v>
                </c:pt>
                <c:pt idx="20">
                  <c:v>0.67886740331491713</c:v>
                </c:pt>
                <c:pt idx="21">
                  <c:v>0.67886740331491713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9A-4ED7-8A3A-84F14BEE7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871704"/>
        <c:axId val="399874656"/>
      </c:lineChart>
      <c:catAx>
        <c:axId val="39987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874656"/>
        <c:crosses val="autoZero"/>
        <c:auto val="1"/>
        <c:lblAlgn val="ctr"/>
        <c:lblOffset val="100"/>
        <c:noMultiLvlLbl val="0"/>
      </c:catAx>
      <c:valAx>
        <c:axId val="3998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87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13</xdr:row>
      <xdr:rowOff>47625</xdr:rowOff>
    </xdr:from>
    <xdr:to>
      <xdr:col>11</xdr:col>
      <xdr:colOff>419099</xdr:colOff>
      <xdr:row>34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333375</xdr:colOff>
      <xdr:row>26</xdr:row>
      <xdr:rowOff>19050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2495550" y="4219575"/>
          <a:ext cx="733425" cy="4476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0.54504</cdr:x>
      <cdr:y>0.20501</cdr:y>
    </cdr:from>
    <cdr:to>
      <cdr:x>0.95108</cdr:x>
      <cdr:y>0.35359</cdr:y>
    </cdr:to>
    <cdr:sp macro="" textlink="">
      <cdr:nvSpPr>
        <cdr:cNvPr id="5" name="Oval 4">
          <a:extLst xmlns:a="http://schemas.openxmlformats.org/drawingml/2006/main">
            <a:ext uri="{FF2B5EF4-FFF2-40B4-BE49-F238E27FC236}">
              <a16:creationId xmlns:a16="http://schemas.microsoft.com/office/drawing/2014/main" id="{945BF583-4B92-49D4-831B-AAF9E704CBFC}"/>
            </a:ext>
          </a:extLst>
        </cdr:cNvPr>
        <cdr:cNvSpPr/>
      </cdr:nvSpPr>
      <cdr:spPr>
        <a:xfrm xmlns:a="http://schemas.openxmlformats.org/drawingml/2006/main" rot="21072743">
          <a:off x="3888455" y="829911"/>
          <a:ext cx="2896781" cy="60147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1</xdr:row>
      <xdr:rowOff>171450</xdr:rowOff>
    </xdr:from>
    <xdr:to>
      <xdr:col>13</xdr:col>
      <xdr:colOff>600627</xdr:colOff>
      <xdr:row>20</xdr:row>
      <xdr:rowOff>81377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40E20A-4859-442B-83CA-F6C6E590D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5" y="409575"/>
          <a:ext cx="2191302" cy="353895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28576</xdr:colOff>
      <xdr:row>15</xdr:row>
      <xdr:rowOff>38100</xdr:rowOff>
    </xdr:from>
    <xdr:to>
      <xdr:col>7</xdr:col>
      <xdr:colOff>57776</xdr:colOff>
      <xdr:row>18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0E149-AD18-43B7-A52B-B52528A56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6" y="2952750"/>
          <a:ext cx="3686800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47627</xdr:colOff>
      <xdr:row>21</xdr:row>
      <xdr:rowOff>23813</xdr:rowOff>
    </xdr:from>
    <xdr:to>
      <xdr:col>21</xdr:col>
      <xdr:colOff>403592</xdr:colOff>
      <xdr:row>27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202" y="3900488"/>
          <a:ext cx="2184765" cy="1281111"/>
        </a:xfrm>
        <a:prstGeom prst="rect">
          <a:avLst/>
        </a:prstGeom>
      </xdr:spPr>
    </xdr:pic>
    <xdr:clientData/>
  </xdr:twoCellAnchor>
  <xdr:twoCellAnchor editAs="oneCell">
    <xdr:from>
      <xdr:col>19</xdr:col>
      <xdr:colOff>46036</xdr:colOff>
      <xdr:row>6</xdr:row>
      <xdr:rowOff>69674</xdr:rowOff>
    </xdr:from>
    <xdr:to>
      <xdr:col>21</xdr:col>
      <xdr:colOff>479425</xdr:colOff>
      <xdr:row>18</xdr:row>
      <xdr:rowOff>34969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42611" y="1088849"/>
          <a:ext cx="1652588" cy="2251295"/>
        </a:xfrm>
        <a:prstGeom prst="rect">
          <a:avLst/>
        </a:prstGeom>
      </xdr:spPr>
    </xdr:pic>
    <xdr:clientData/>
  </xdr:twoCellAnchor>
  <xdr:twoCellAnchor>
    <xdr:from>
      <xdr:col>9</xdr:col>
      <xdr:colOff>325438</xdr:colOff>
      <xdr:row>6</xdr:row>
      <xdr:rowOff>115885</xdr:rowOff>
    </xdr:from>
    <xdr:to>
      <xdr:col>17</xdr:col>
      <xdr:colOff>495300</xdr:colOff>
      <xdr:row>26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="90" zoomScaleNormal="90" workbookViewId="0">
      <selection activeCell="O2" sqref="O2"/>
    </sheetView>
  </sheetViews>
  <sheetFormatPr defaultRowHeight="15" x14ac:dyDescent="0.25"/>
  <cols>
    <col min="1" max="1" width="16" customWidth="1"/>
    <col min="14" max="14" width="4" style="2" customWidth="1"/>
    <col min="15" max="15" width="21.140625" customWidth="1"/>
    <col min="18" max="18" width="20" customWidth="1"/>
  </cols>
  <sheetData>
    <row r="1" spans="1:15" s="2" customFormat="1" ht="18.75" x14ac:dyDescent="0.3">
      <c r="A1" s="4" t="s">
        <v>63</v>
      </c>
      <c r="B1" s="7" t="s">
        <v>64</v>
      </c>
      <c r="O1" s="2" t="s">
        <v>84</v>
      </c>
    </row>
    <row r="2" spans="1:15" s="2" customFormat="1" ht="15.75" x14ac:dyDescent="0.25">
      <c r="A2" s="5" t="s">
        <v>36</v>
      </c>
    </row>
    <row r="3" spans="1:15" ht="15.75" x14ac:dyDescent="0.25">
      <c r="A3" s="5"/>
      <c r="O3" s="14" t="s">
        <v>57</v>
      </c>
    </row>
    <row r="4" spans="1:15" x14ac:dyDescent="0.25">
      <c r="B4" s="28">
        <v>2015</v>
      </c>
      <c r="C4" s="28">
        <v>2016</v>
      </c>
      <c r="D4" s="28"/>
      <c r="E4" s="29"/>
      <c r="F4" s="30"/>
      <c r="G4" s="30">
        <v>2017</v>
      </c>
      <c r="H4" s="30"/>
      <c r="I4" s="29"/>
      <c r="J4" s="29"/>
      <c r="K4" s="30">
        <v>2018</v>
      </c>
      <c r="L4" s="29"/>
      <c r="M4" s="29"/>
      <c r="N4" s="18"/>
      <c r="O4" s="25" t="s">
        <v>42</v>
      </c>
    </row>
    <row r="5" spans="1:15" ht="15.75" thickBot="1" x14ac:dyDescent="0.3">
      <c r="A5" s="6"/>
      <c r="B5" s="31" t="s">
        <v>53</v>
      </c>
      <c r="C5" s="31" t="s">
        <v>54</v>
      </c>
      <c r="D5" s="31" t="s">
        <v>51</v>
      </c>
      <c r="E5" s="31" t="s">
        <v>52</v>
      </c>
      <c r="F5" s="31" t="s">
        <v>53</v>
      </c>
      <c r="G5" s="31" t="s">
        <v>54</v>
      </c>
      <c r="H5" s="31" t="s">
        <v>51</v>
      </c>
      <c r="I5" s="31" t="s">
        <v>52</v>
      </c>
      <c r="J5" s="31" t="s">
        <v>53</v>
      </c>
      <c r="K5" s="31" t="s">
        <v>54</v>
      </c>
      <c r="L5" s="31" t="s">
        <v>51</v>
      </c>
      <c r="M5" s="31" t="s">
        <v>52</v>
      </c>
      <c r="N5" s="17"/>
      <c r="O5" s="25" t="s">
        <v>41</v>
      </c>
    </row>
    <row r="6" spans="1:15" s="2" customFormat="1" x14ac:dyDescent="0.25">
      <c r="A6" s="9" t="s">
        <v>32</v>
      </c>
      <c r="B6" s="32">
        <v>64</v>
      </c>
      <c r="C6" s="32">
        <v>63</v>
      </c>
      <c r="D6" s="32">
        <v>64</v>
      </c>
      <c r="E6" s="32">
        <v>48</v>
      </c>
      <c r="F6" s="32">
        <v>52</v>
      </c>
      <c r="G6" s="32">
        <v>64</v>
      </c>
      <c r="H6" s="32">
        <v>65</v>
      </c>
      <c r="I6" s="32">
        <v>70</v>
      </c>
      <c r="J6" s="32">
        <v>71</v>
      </c>
      <c r="K6" s="32">
        <v>71</v>
      </c>
      <c r="L6" s="32">
        <v>72</v>
      </c>
      <c r="M6" s="32">
        <v>73</v>
      </c>
      <c r="N6" s="27"/>
      <c r="O6" s="26" t="s">
        <v>45</v>
      </c>
    </row>
    <row r="7" spans="1:15" s="2" customFormat="1" x14ac:dyDescent="0.25">
      <c r="A7" s="10" t="s">
        <v>33</v>
      </c>
      <c r="B7" s="32">
        <v>100</v>
      </c>
      <c r="C7" s="32">
        <v>100</v>
      </c>
      <c r="D7" s="32">
        <v>100</v>
      </c>
      <c r="E7" s="32">
        <v>100</v>
      </c>
      <c r="F7" s="32">
        <v>100</v>
      </c>
      <c r="G7" s="32">
        <v>100</v>
      </c>
      <c r="H7" s="32">
        <v>100</v>
      </c>
      <c r="I7" s="32">
        <v>100</v>
      </c>
      <c r="J7" s="32">
        <v>100</v>
      </c>
      <c r="K7" s="32">
        <v>100</v>
      </c>
      <c r="L7" s="32">
        <v>100</v>
      </c>
      <c r="M7" s="32">
        <v>100</v>
      </c>
      <c r="N7" s="27"/>
      <c r="O7" s="26" t="s">
        <v>46</v>
      </c>
    </row>
    <row r="8" spans="1:15" x14ac:dyDescent="0.25">
      <c r="A8" s="19" t="s">
        <v>56</v>
      </c>
      <c r="B8" s="3">
        <f>B6/B7</f>
        <v>0.64</v>
      </c>
      <c r="C8" s="3">
        <f>C6/C7</f>
        <v>0.63</v>
      </c>
      <c r="D8" s="3">
        <f t="shared" ref="D8:M8" si="0">D6/D7</f>
        <v>0.64</v>
      </c>
      <c r="E8" s="15">
        <f t="shared" si="0"/>
        <v>0.48</v>
      </c>
      <c r="F8" s="15">
        <f t="shared" si="0"/>
        <v>0.52</v>
      </c>
      <c r="G8" s="15">
        <f t="shared" si="0"/>
        <v>0.64</v>
      </c>
      <c r="H8" s="15">
        <f t="shared" si="0"/>
        <v>0.65</v>
      </c>
      <c r="I8" s="15">
        <f t="shared" si="0"/>
        <v>0.7</v>
      </c>
      <c r="J8" s="3">
        <f t="shared" si="0"/>
        <v>0.71</v>
      </c>
      <c r="K8" s="3">
        <f t="shared" si="0"/>
        <v>0.71</v>
      </c>
      <c r="L8" s="3">
        <f t="shared" si="0"/>
        <v>0.72</v>
      </c>
      <c r="M8" s="3">
        <f t="shared" si="0"/>
        <v>0.73</v>
      </c>
      <c r="N8" s="3"/>
      <c r="O8" s="16" t="s">
        <v>49</v>
      </c>
    </row>
    <row r="9" spans="1:15" x14ac:dyDescent="0.25">
      <c r="A9" t="s">
        <v>35</v>
      </c>
      <c r="B9" s="3">
        <f>MEDIAN(B8:M8)</f>
        <v>0.64500000000000002</v>
      </c>
      <c r="C9" s="3">
        <f>B9</f>
        <v>0.64500000000000002</v>
      </c>
      <c r="D9" s="3">
        <f t="shared" ref="D9:M10" si="1">C9</f>
        <v>0.64500000000000002</v>
      </c>
      <c r="E9" s="3">
        <f t="shared" si="1"/>
        <v>0.64500000000000002</v>
      </c>
      <c r="F9" s="3">
        <f t="shared" si="1"/>
        <v>0.64500000000000002</v>
      </c>
      <c r="G9" s="3">
        <f t="shared" si="1"/>
        <v>0.64500000000000002</v>
      </c>
      <c r="H9" s="3">
        <f t="shared" si="1"/>
        <v>0.64500000000000002</v>
      </c>
      <c r="I9" s="3">
        <f t="shared" si="1"/>
        <v>0.64500000000000002</v>
      </c>
      <c r="J9" s="3">
        <f t="shared" si="1"/>
        <v>0.64500000000000002</v>
      </c>
      <c r="K9" s="3">
        <f t="shared" si="1"/>
        <v>0.64500000000000002</v>
      </c>
      <c r="L9" s="3">
        <f t="shared" si="1"/>
        <v>0.64500000000000002</v>
      </c>
      <c r="M9" s="3">
        <f t="shared" si="1"/>
        <v>0.64500000000000002</v>
      </c>
      <c r="N9" s="3"/>
      <c r="O9" s="26"/>
    </row>
    <row r="10" spans="1:15" s="2" customFormat="1" x14ac:dyDescent="0.25">
      <c r="A10" s="2" t="s">
        <v>47</v>
      </c>
      <c r="B10" s="33">
        <v>0.71</v>
      </c>
      <c r="C10" s="3">
        <f>B10</f>
        <v>0.71</v>
      </c>
      <c r="D10" s="3">
        <f t="shared" si="1"/>
        <v>0.71</v>
      </c>
      <c r="E10" s="3">
        <f t="shared" si="1"/>
        <v>0.71</v>
      </c>
      <c r="F10" s="3">
        <f t="shared" si="1"/>
        <v>0.71</v>
      </c>
      <c r="G10" s="3">
        <f t="shared" si="1"/>
        <v>0.71</v>
      </c>
      <c r="H10" s="3">
        <f t="shared" si="1"/>
        <v>0.71</v>
      </c>
      <c r="I10" s="3">
        <f t="shared" si="1"/>
        <v>0.71</v>
      </c>
      <c r="J10" s="3">
        <f t="shared" si="1"/>
        <v>0.71</v>
      </c>
      <c r="K10" s="3">
        <f t="shared" si="1"/>
        <v>0.71</v>
      </c>
      <c r="L10" s="3">
        <f t="shared" si="1"/>
        <v>0.71</v>
      </c>
      <c r="M10" s="3">
        <f t="shared" si="1"/>
        <v>0.71</v>
      </c>
      <c r="N10" s="3"/>
      <c r="O10" s="26" t="s">
        <v>48</v>
      </c>
    </row>
    <row r="12" spans="1:15" x14ac:dyDescent="0.25">
      <c r="A12" s="19" t="s">
        <v>55</v>
      </c>
    </row>
    <row r="36" spans="1:12" x14ac:dyDescent="0.25">
      <c r="A36" s="20" t="s">
        <v>43</v>
      </c>
    </row>
    <row r="37" spans="1:12" x14ac:dyDescent="0.25">
      <c r="A37" s="12"/>
    </row>
    <row r="38" spans="1:12" ht="15.75" thickBot="1" x14ac:dyDescent="0.3">
      <c r="B38" s="21" t="s">
        <v>26</v>
      </c>
      <c r="C38" s="22"/>
      <c r="D38" s="22"/>
      <c r="E38" s="22"/>
      <c r="F38" s="22"/>
      <c r="G38" s="22"/>
      <c r="H38" s="22"/>
      <c r="I38" s="22"/>
      <c r="J38" s="21" t="s">
        <v>40</v>
      </c>
    </row>
    <row r="39" spans="1:12" ht="15" customHeight="1" x14ac:dyDescent="0.25">
      <c r="B39" s="23" t="s">
        <v>27</v>
      </c>
      <c r="C39" s="23"/>
      <c r="D39" s="23"/>
      <c r="E39" s="23"/>
      <c r="F39" s="23"/>
      <c r="G39" s="23"/>
      <c r="H39" s="23"/>
      <c r="I39" s="23"/>
      <c r="J39" s="23" t="s">
        <v>31</v>
      </c>
      <c r="K39" s="37" t="s">
        <v>38</v>
      </c>
      <c r="L39" s="37"/>
    </row>
    <row r="40" spans="1:12" x14ac:dyDescent="0.25">
      <c r="B40" s="23" t="s">
        <v>28</v>
      </c>
      <c r="C40" s="23"/>
      <c r="D40" s="23"/>
      <c r="E40" s="23"/>
      <c r="F40" s="23"/>
      <c r="G40" s="23"/>
      <c r="H40" s="23"/>
      <c r="I40" s="23"/>
      <c r="J40" s="23" t="s">
        <v>31</v>
      </c>
      <c r="K40" s="37"/>
      <c r="L40" s="37"/>
    </row>
    <row r="41" spans="1:12" x14ac:dyDescent="0.25">
      <c r="B41" s="23" t="s">
        <v>29</v>
      </c>
      <c r="C41" s="23"/>
      <c r="D41" s="23"/>
      <c r="E41" s="23"/>
      <c r="F41" s="23"/>
      <c r="G41" s="23"/>
      <c r="H41" s="23"/>
      <c r="I41" s="23"/>
      <c r="J41" s="23" t="s">
        <v>31</v>
      </c>
      <c r="K41" s="37"/>
      <c r="L41" s="37"/>
    </row>
    <row r="42" spans="1:12" x14ac:dyDescent="0.25">
      <c r="B42" s="23" t="s">
        <v>30</v>
      </c>
      <c r="C42" s="23"/>
      <c r="D42" s="23"/>
      <c r="E42" s="23"/>
      <c r="F42" s="23"/>
      <c r="G42" s="23"/>
      <c r="H42" s="23"/>
      <c r="I42" s="23"/>
      <c r="J42" s="23" t="s">
        <v>31</v>
      </c>
      <c r="K42" s="37"/>
      <c r="L42" s="37"/>
    </row>
    <row r="44" spans="1:12" x14ac:dyDescent="0.25">
      <c r="A44" s="24" t="s">
        <v>44</v>
      </c>
    </row>
    <row r="45" spans="1:12" x14ac:dyDescent="0.25">
      <c r="A45" s="13"/>
    </row>
  </sheetData>
  <mergeCells count="1">
    <mergeCell ref="K39:L42"/>
  </mergeCells>
  <printOptions horizontalCentered="1"/>
  <pageMargins left="0.25" right="0.25" top="0.5" bottom="0.5" header="0.3" footer="0.3"/>
  <pageSetup scale="7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7" sqref="I27"/>
    </sheetView>
  </sheetViews>
  <sheetFormatPr defaultRowHeight="15" x14ac:dyDescent="0.25"/>
  <cols>
    <col min="1" max="16384" width="9.140625" style="2"/>
  </cols>
  <sheetData>
    <row r="1" spans="1:8" ht="18.75" x14ac:dyDescent="0.3">
      <c r="A1" s="4" t="s">
        <v>69</v>
      </c>
    </row>
    <row r="2" spans="1:8" ht="15.75" x14ac:dyDescent="0.25">
      <c r="A2" s="5" t="s">
        <v>70</v>
      </c>
    </row>
    <row r="4" spans="1:8" x14ac:dyDescent="0.25">
      <c r="B4" s="2" t="s">
        <v>71</v>
      </c>
    </row>
    <row r="5" spans="1:8" x14ac:dyDescent="0.25">
      <c r="B5" s="2" t="s">
        <v>72</v>
      </c>
    </row>
    <row r="6" spans="1:8" x14ac:dyDescent="0.25">
      <c r="C6" s="2" t="s">
        <v>73</v>
      </c>
    </row>
    <row r="7" spans="1:8" x14ac:dyDescent="0.25">
      <c r="C7" s="2" t="s">
        <v>74</v>
      </c>
    </row>
    <row r="8" spans="1:8" x14ac:dyDescent="0.25">
      <c r="C8" s="2" t="s">
        <v>75</v>
      </c>
    </row>
    <row r="12" spans="1:8" x14ac:dyDescent="0.25">
      <c r="B12" s="36" t="s">
        <v>76</v>
      </c>
    </row>
    <row r="13" spans="1:8" x14ac:dyDescent="0.25">
      <c r="B13" s="36" t="s">
        <v>77</v>
      </c>
    </row>
    <row r="15" spans="1:8" x14ac:dyDescent="0.25">
      <c r="F15" s="2" t="s">
        <v>78</v>
      </c>
      <c r="G15" s="2" t="s">
        <v>79</v>
      </c>
      <c r="H15" s="38" t="s">
        <v>80</v>
      </c>
    </row>
    <row r="18" spans="2:9" x14ac:dyDescent="0.25">
      <c r="H18" s="39">
        <f>0.917-0.864</f>
        <v>5.3000000000000047E-2</v>
      </c>
      <c r="I18" s="2" t="s">
        <v>81</v>
      </c>
    </row>
    <row r="20" spans="2:9" x14ac:dyDescent="0.25">
      <c r="B20" s="40" t="s">
        <v>82</v>
      </c>
    </row>
    <row r="21" spans="2:9" x14ac:dyDescent="0.25">
      <c r="B21" s="41" t="s">
        <v>83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Normal="100" workbookViewId="0">
      <selection activeCell="A3" sqref="A3"/>
    </sheetView>
  </sheetViews>
  <sheetFormatPr defaultRowHeight="15" x14ac:dyDescent="0.25"/>
  <cols>
    <col min="1" max="1" width="3.42578125" customWidth="1"/>
    <col min="2" max="2" width="9" customWidth="1"/>
    <col min="3" max="3" width="6.85546875" customWidth="1"/>
    <col min="4" max="4" width="7.28515625" customWidth="1"/>
    <col min="6" max="6" width="8" style="2" customWidth="1"/>
    <col min="7" max="8" width="8" customWidth="1"/>
    <col min="9" max="9" width="10" style="2" customWidth="1"/>
  </cols>
  <sheetData>
    <row r="1" spans="1:19" ht="18.75" x14ac:dyDescent="0.3">
      <c r="A1" s="4" t="s">
        <v>34</v>
      </c>
    </row>
    <row r="2" spans="1:19" ht="15.75" x14ac:dyDescent="0.25">
      <c r="A2" s="5" t="s">
        <v>68</v>
      </c>
    </row>
    <row r="3" spans="1:19" x14ac:dyDescent="0.25">
      <c r="B3" t="s">
        <v>24</v>
      </c>
      <c r="C3" t="s">
        <v>58</v>
      </c>
      <c r="S3" s="11" t="s">
        <v>37</v>
      </c>
    </row>
    <row r="4" spans="1:19" x14ac:dyDescent="0.25">
      <c r="B4" s="14" t="s">
        <v>65</v>
      </c>
      <c r="C4" s="26"/>
      <c r="S4" s="2"/>
    </row>
    <row r="5" spans="1:19" s="2" customFormat="1" x14ac:dyDescent="0.25">
      <c r="B5" s="14"/>
      <c r="C5" s="26" t="s">
        <v>66</v>
      </c>
      <c r="S5" s="2" t="s">
        <v>67</v>
      </c>
    </row>
    <row r="6" spans="1:19" ht="15.75" thickBot="1" x14ac:dyDescent="0.3">
      <c r="B6" s="6" t="s">
        <v>0</v>
      </c>
      <c r="C6" s="6" t="s">
        <v>5</v>
      </c>
      <c r="D6" s="6" t="s">
        <v>6</v>
      </c>
      <c r="E6" s="6" t="s">
        <v>50</v>
      </c>
      <c r="F6" s="6" t="s">
        <v>9</v>
      </c>
      <c r="G6" s="6" t="s">
        <v>8</v>
      </c>
      <c r="H6" s="6" t="s">
        <v>7</v>
      </c>
      <c r="I6" s="6" t="s">
        <v>62</v>
      </c>
      <c r="S6" s="7" t="s">
        <v>39</v>
      </c>
    </row>
    <row r="7" spans="1:19" x14ac:dyDescent="0.25">
      <c r="B7" s="36" t="s">
        <v>59</v>
      </c>
      <c r="C7" s="34">
        <v>8</v>
      </c>
      <c r="D7" s="34">
        <v>16</v>
      </c>
      <c r="E7" s="1">
        <f t="shared" ref="E7:E28" si="0">C7/D7</f>
        <v>0.5</v>
      </c>
      <c r="F7" s="1">
        <f t="shared" ref="F7:F28" si="1">$S$7*SQRT((E7*(1-E7))/D7)</f>
        <v>0.245</v>
      </c>
      <c r="G7" s="3">
        <f t="shared" ref="G7:G28" si="2">E$30-F7</f>
        <v>0.43386740331491713</v>
      </c>
      <c r="H7" s="3">
        <f t="shared" ref="H7:H28" si="3">E$30+F7</f>
        <v>0.92386740331491712</v>
      </c>
      <c r="I7" s="3">
        <f>E30</f>
        <v>0.67886740331491713</v>
      </c>
      <c r="S7" s="8">
        <v>1.96</v>
      </c>
    </row>
    <row r="8" spans="1:19" x14ac:dyDescent="0.25">
      <c r="B8" s="36" t="s">
        <v>60</v>
      </c>
      <c r="C8" s="35">
        <v>10</v>
      </c>
      <c r="D8" s="35">
        <v>19</v>
      </c>
      <c r="E8" s="1">
        <f t="shared" si="0"/>
        <v>0.52631578947368418</v>
      </c>
      <c r="F8" s="1">
        <f t="shared" si="1"/>
        <v>0.22451580792878256</v>
      </c>
      <c r="G8" s="3">
        <f t="shared" si="2"/>
        <v>0.45435159538613457</v>
      </c>
      <c r="H8" s="3">
        <f t="shared" si="3"/>
        <v>0.90338321124369969</v>
      </c>
      <c r="I8" s="3">
        <f t="shared" ref="I8:I28" si="4">I7</f>
        <v>0.67886740331491713</v>
      </c>
    </row>
    <row r="9" spans="1:19" x14ac:dyDescent="0.25">
      <c r="B9" s="36" t="s">
        <v>61</v>
      </c>
      <c r="C9" s="35">
        <v>10</v>
      </c>
      <c r="D9" s="35">
        <v>14</v>
      </c>
      <c r="E9" s="1">
        <f t="shared" si="0"/>
        <v>0.7142857142857143</v>
      </c>
      <c r="F9" s="1">
        <f t="shared" si="1"/>
        <v>0.23664319132398465</v>
      </c>
      <c r="G9" s="3">
        <f t="shared" si="2"/>
        <v>0.44222421199093248</v>
      </c>
      <c r="H9" s="3">
        <f t="shared" si="3"/>
        <v>0.91551059463890172</v>
      </c>
      <c r="I9" s="3">
        <f t="shared" si="4"/>
        <v>0.67886740331491713</v>
      </c>
    </row>
    <row r="10" spans="1:19" x14ac:dyDescent="0.25">
      <c r="B10" s="36" t="s">
        <v>23</v>
      </c>
      <c r="C10" s="35">
        <v>18</v>
      </c>
      <c r="D10" s="35">
        <v>22</v>
      </c>
      <c r="E10" s="1">
        <f t="shared" si="0"/>
        <v>0.81818181818181823</v>
      </c>
      <c r="F10" s="1">
        <f t="shared" si="1"/>
        <v>0.16117151873793181</v>
      </c>
      <c r="G10" s="3">
        <f t="shared" si="2"/>
        <v>0.51769588457698534</v>
      </c>
      <c r="H10" s="3">
        <f t="shared" si="3"/>
        <v>0.84003892205284891</v>
      </c>
      <c r="I10" s="3">
        <f t="shared" si="4"/>
        <v>0.67886740331491713</v>
      </c>
    </row>
    <row r="11" spans="1:19" x14ac:dyDescent="0.25">
      <c r="B11" s="36" t="s">
        <v>13</v>
      </c>
      <c r="C11" s="35">
        <v>17</v>
      </c>
      <c r="D11" s="35">
        <v>30</v>
      </c>
      <c r="E11" s="1">
        <f t="shared" si="0"/>
        <v>0.56666666666666665</v>
      </c>
      <c r="F11" s="1">
        <f t="shared" si="1"/>
        <v>0.17732514600982965</v>
      </c>
      <c r="G11" s="3">
        <f t="shared" si="2"/>
        <v>0.5015422573050875</v>
      </c>
      <c r="H11" s="3">
        <f t="shared" si="3"/>
        <v>0.85619254932474675</v>
      </c>
      <c r="I11" s="3">
        <f t="shared" si="4"/>
        <v>0.67886740331491713</v>
      </c>
    </row>
    <row r="12" spans="1:19" x14ac:dyDescent="0.25">
      <c r="B12" s="36" t="s">
        <v>19</v>
      </c>
      <c r="C12" s="35">
        <v>21</v>
      </c>
      <c r="D12" s="35">
        <v>32</v>
      </c>
      <c r="E12" s="1">
        <f t="shared" si="0"/>
        <v>0.65625</v>
      </c>
      <c r="F12" s="1">
        <f t="shared" si="1"/>
        <v>0.16456485589844205</v>
      </c>
      <c r="G12" s="3">
        <f t="shared" si="2"/>
        <v>0.51430254741647508</v>
      </c>
      <c r="H12" s="3">
        <f t="shared" si="3"/>
        <v>0.84343225921335918</v>
      </c>
      <c r="I12" s="3">
        <f t="shared" si="4"/>
        <v>0.67886740331491713</v>
      </c>
    </row>
    <row r="13" spans="1:19" x14ac:dyDescent="0.25">
      <c r="B13" s="36" t="s">
        <v>20</v>
      </c>
      <c r="C13" s="35">
        <v>20</v>
      </c>
      <c r="D13" s="35">
        <v>24</v>
      </c>
      <c r="E13" s="1">
        <f t="shared" si="0"/>
        <v>0.83333333333333337</v>
      </c>
      <c r="F13" s="1">
        <f t="shared" si="1"/>
        <v>0.14910225176529521</v>
      </c>
      <c r="G13" s="3">
        <f t="shared" si="2"/>
        <v>0.52976515154962189</v>
      </c>
      <c r="H13" s="3">
        <f t="shared" si="3"/>
        <v>0.82796965508021236</v>
      </c>
      <c r="I13" s="3">
        <f t="shared" si="4"/>
        <v>0.67886740331491713</v>
      </c>
    </row>
    <row r="14" spans="1:19" x14ac:dyDescent="0.25">
      <c r="B14" s="36" t="s">
        <v>22</v>
      </c>
      <c r="C14" s="35">
        <v>22</v>
      </c>
      <c r="D14" s="35">
        <v>34</v>
      </c>
      <c r="E14" s="1">
        <f t="shared" si="0"/>
        <v>0.6470588235294118</v>
      </c>
      <c r="F14" s="1">
        <f t="shared" si="1"/>
        <v>0.16063480825855322</v>
      </c>
      <c r="G14" s="3">
        <f t="shared" si="2"/>
        <v>0.51823259505636388</v>
      </c>
      <c r="H14" s="3">
        <f t="shared" si="3"/>
        <v>0.83950221157347038</v>
      </c>
      <c r="I14" s="3">
        <f t="shared" si="4"/>
        <v>0.67886740331491713</v>
      </c>
    </row>
    <row r="15" spans="1:19" x14ac:dyDescent="0.25">
      <c r="B15" s="36" t="s">
        <v>21</v>
      </c>
      <c r="C15" s="35">
        <v>32</v>
      </c>
      <c r="D15" s="35">
        <v>44</v>
      </c>
      <c r="E15" s="1">
        <f t="shared" si="0"/>
        <v>0.72727272727272729</v>
      </c>
      <c r="F15" s="1">
        <f t="shared" si="1"/>
        <v>0.13159599399245026</v>
      </c>
      <c r="G15" s="3">
        <f t="shared" si="2"/>
        <v>0.54727140932246687</v>
      </c>
      <c r="H15" s="3">
        <f t="shared" si="3"/>
        <v>0.81046339730736738</v>
      </c>
      <c r="I15" s="3">
        <f t="shared" si="4"/>
        <v>0.67886740331491713</v>
      </c>
    </row>
    <row r="16" spans="1:19" x14ac:dyDescent="0.25">
      <c r="B16" s="36" t="s">
        <v>3</v>
      </c>
      <c r="C16" s="35">
        <v>42</v>
      </c>
      <c r="D16" s="35">
        <v>70</v>
      </c>
      <c r="E16" s="1">
        <f t="shared" si="0"/>
        <v>0.6</v>
      </c>
      <c r="F16" s="1">
        <f t="shared" si="1"/>
        <v>0.1147658485787475</v>
      </c>
      <c r="G16" s="3">
        <f t="shared" si="2"/>
        <v>0.56410155473616963</v>
      </c>
      <c r="H16" s="3">
        <f t="shared" si="3"/>
        <v>0.79363325189366463</v>
      </c>
      <c r="I16" s="3">
        <f t="shared" si="4"/>
        <v>0.67886740331491713</v>
      </c>
    </row>
    <row r="17" spans="2:19" x14ac:dyDescent="0.25">
      <c r="B17" s="36" t="s">
        <v>2</v>
      </c>
      <c r="C17" s="35">
        <v>43</v>
      </c>
      <c r="D17" s="35">
        <v>80</v>
      </c>
      <c r="E17" s="1">
        <f t="shared" si="0"/>
        <v>0.53749999999999998</v>
      </c>
      <c r="F17" s="1">
        <f t="shared" si="1"/>
        <v>0.10925873820889567</v>
      </c>
      <c r="G17" s="3">
        <f t="shared" si="2"/>
        <v>0.56960866510602148</v>
      </c>
      <c r="H17" s="3">
        <f t="shared" si="3"/>
        <v>0.78812614152381277</v>
      </c>
      <c r="I17" s="3">
        <f t="shared" si="4"/>
        <v>0.67886740331491713</v>
      </c>
    </row>
    <row r="18" spans="2:19" x14ac:dyDescent="0.25">
      <c r="B18" s="36" t="s">
        <v>18</v>
      </c>
      <c r="C18" s="35">
        <v>40</v>
      </c>
      <c r="D18" s="35">
        <v>50</v>
      </c>
      <c r="E18" s="1">
        <f t="shared" si="0"/>
        <v>0.8</v>
      </c>
      <c r="F18" s="1">
        <f t="shared" si="1"/>
        <v>0.11087434329005065</v>
      </c>
      <c r="G18" s="3">
        <f t="shared" si="2"/>
        <v>0.56799306002486649</v>
      </c>
      <c r="H18" s="3">
        <f t="shared" si="3"/>
        <v>0.78974174660496776</v>
      </c>
      <c r="I18" s="3">
        <f t="shared" si="4"/>
        <v>0.67886740331491713</v>
      </c>
    </row>
    <row r="19" spans="2:19" x14ac:dyDescent="0.25">
      <c r="B19" s="36" t="s">
        <v>17</v>
      </c>
      <c r="C19" s="35">
        <v>46</v>
      </c>
      <c r="D19" s="35">
        <v>63</v>
      </c>
      <c r="E19" s="1">
        <f t="shared" si="0"/>
        <v>0.73015873015873012</v>
      </c>
      <c r="F19" s="1">
        <f t="shared" si="1"/>
        <v>0.10960960778129726</v>
      </c>
      <c r="G19" s="3">
        <f t="shared" si="2"/>
        <v>0.56925779553361988</v>
      </c>
      <c r="H19" s="3">
        <f t="shared" si="3"/>
        <v>0.78847701109621438</v>
      </c>
      <c r="I19" s="3">
        <f t="shared" si="4"/>
        <v>0.67886740331491713</v>
      </c>
    </row>
    <row r="20" spans="2:19" x14ac:dyDescent="0.25">
      <c r="B20" s="36" t="s">
        <v>1</v>
      </c>
      <c r="C20" s="35">
        <v>53</v>
      </c>
      <c r="D20" s="35">
        <v>110</v>
      </c>
      <c r="E20" s="1">
        <f t="shared" si="0"/>
        <v>0.48181818181818181</v>
      </c>
      <c r="F20" s="1">
        <f t="shared" si="1"/>
        <v>9.337753523815305E-2</v>
      </c>
      <c r="G20" s="3">
        <f t="shared" si="2"/>
        <v>0.58548986807676406</v>
      </c>
      <c r="H20" s="3">
        <f t="shared" si="3"/>
        <v>0.77224493855307019</v>
      </c>
      <c r="I20" s="3">
        <f t="shared" si="4"/>
        <v>0.67886740331491713</v>
      </c>
      <c r="S20" s="7" t="s">
        <v>25</v>
      </c>
    </row>
    <row r="21" spans="2:19" x14ac:dyDescent="0.25">
      <c r="B21" s="36" t="s">
        <v>12</v>
      </c>
      <c r="C21" s="35">
        <v>58</v>
      </c>
      <c r="D21" s="35">
        <v>70</v>
      </c>
      <c r="E21" s="1">
        <f t="shared" si="0"/>
        <v>0.82857142857142863</v>
      </c>
      <c r="F21" s="1">
        <f t="shared" si="1"/>
        <v>8.8290429832456913E-2</v>
      </c>
      <c r="G21" s="3">
        <f t="shared" si="2"/>
        <v>0.59057697348246019</v>
      </c>
      <c r="H21" s="3">
        <f t="shared" si="3"/>
        <v>0.76715783314737407</v>
      </c>
      <c r="I21" s="3">
        <f t="shared" si="4"/>
        <v>0.67886740331491713</v>
      </c>
    </row>
    <row r="22" spans="2:19" x14ac:dyDescent="0.25">
      <c r="B22" s="36" t="s">
        <v>9</v>
      </c>
      <c r="C22" s="35">
        <v>76</v>
      </c>
      <c r="D22" s="35">
        <v>98</v>
      </c>
      <c r="E22" s="1">
        <f t="shared" si="0"/>
        <v>0.77551020408163263</v>
      </c>
      <c r="F22" s="1">
        <f t="shared" si="1"/>
        <v>8.2610470256005486E-2</v>
      </c>
      <c r="G22" s="3">
        <f t="shared" si="2"/>
        <v>0.59625693305891159</v>
      </c>
      <c r="H22" s="3">
        <f t="shared" si="3"/>
        <v>0.76147787357092267</v>
      </c>
      <c r="I22" s="3">
        <f t="shared" si="4"/>
        <v>0.67886740331491713</v>
      </c>
    </row>
    <row r="23" spans="2:19" x14ac:dyDescent="0.25">
      <c r="B23" s="36" t="s">
        <v>16</v>
      </c>
      <c r="C23" s="35">
        <v>69</v>
      </c>
      <c r="D23" s="35">
        <v>125</v>
      </c>
      <c r="E23" s="1">
        <f t="shared" si="0"/>
        <v>0.55200000000000005</v>
      </c>
      <c r="F23" s="1">
        <f t="shared" si="1"/>
        <v>8.7178543855698815E-2</v>
      </c>
      <c r="G23" s="3">
        <f t="shared" si="2"/>
        <v>0.59168885945921834</v>
      </c>
      <c r="H23" s="3">
        <f t="shared" si="3"/>
        <v>0.76604594717061592</v>
      </c>
      <c r="I23" s="3">
        <f t="shared" si="4"/>
        <v>0.67886740331491713</v>
      </c>
    </row>
    <row r="24" spans="2:19" x14ac:dyDescent="0.25">
      <c r="B24" s="36" t="s">
        <v>14</v>
      </c>
      <c r="C24" s="35">
        <v>53</v>
      </c>
      <c r="D24" s="35">
        <v>74</v>
      </c>
      <c r="E24" s="1">
        <f t="shared" si="0"/>
        <v>0.71621621621621623</v>
      </c>
      <c r="F24" s="1">
        <f t="shared" si="1"/>
        <v>0.10272025147062201</v>
      </c>
      <c r="G24" s="3">
        <f t="shared" si="2"/>
        <v>0.5761471518442951</v>
      </c>
      <c r="H24" s="3">
        <f t="shared" si="3"/>
        <v>0.78158765478553915</v>
      </c>
      <c r="I24" s="3">
        <f t="shared" si="4"/>
        <v>0.67886740331491713</v>
      </c>
    </row>
    <row r="25" spans="2:19" x14ac:dyDescent="0.25">
      <c r="B25" s="36" t="s">
        <v>10</v>
      </c>
      <c r="C25" s="35">
        <v>85</v>
      </c>
      <c r="D25" s="35">
        <v>110</v>
      </c>
      <c r="E25" s="1">
        <f t="shared" si="0"/>
        <v>0.77272727272727271</v>
      </c>
      <c r="F25" s="1">
        <f t="shared" si="1"/>
        <v>7.8315281048336544E-2</v>
      </c>
      <c r="G25" s="3">
        <f t="shared" si="2"/>
        <v>0.60055212226658061</v>
      </c>
      <c r="H25" s="3">
        <f t="shared" si="3"/>
        <v>0.75718268436325364</v>
      </c>
      <c r="I25" s="3">
        <f t="shared" si="4"/>
        <v>0.67886740331491713</v>
      </c>
    </row>
    <row r="26" spans="2:19" x14ac:dyDescent="0.25">
      <c r="B26" s="36" t="s">
        <v>11</v>
      </c>
      <c r="C26" s="35">
        <v>115</v>
      </c>
      <c r="D26" s="35">
        <v>175</v>
      </c>
      <c r="E26" s="1">
        <f t="shared" si="0"/>
        <v>0.65714285714285714</v>
      </c>
      <c r="F26" s="1">
        <f t="shared" si="1"/>
        <v>7.0327235122674914E-2</v>
      </c>
      <c r="G26" s="3">
        <f t="shared" si="2"/>
        <v>0.60854016819224221</v>
      </c>
      <c r="H26" s="3">
        <f t="shared" si="3"/>
        <v>0.74919463843759204</v>
      </c>
      <c r="I26" s="3">
        <f t="shared" si="4"/>
        <v>0.67886740331491713</v>
      </c>
    </row>
    <row r="27" spans="2:19" x14ac:dyDescent="0.25">
      <c r="B27" s="36" t="s">
        <v>4</v>
      </c>
      <c r="C27" s="35">
        <v>70</v>
      </c>
      <c r="D27" s="35">
        <v>95</v>
      </c>
      <c r="E27" s="1">
        <f t="shared" si="0"/>
        <v>0.73684210526315785</v>
      </c>
      <c r="F27" s="1">
        <f t="shared" si="1"/>
        <v>8.8550228818249796E-2</v>
      </c>
      <c r="G27" s="3">
        <f t="shared" si="2"/>
        <v>0.59031717449666732</v>
      </c>
      <c r="H27" s="3">
        <f t="shared" si="3"/>
        <v>0.76741763213316694</v>
      </c>
      <c r="I27" s="3">
        <f t="shared" si="4"/>
        <v>0.67886740331491713</v>
      </c>
    </row>
    <row r="28" spans="2:19" x14ac:dyDescent="0.25">
      <c r="B28" s="36" t="s">
        <v>15</v>
      </c>
      <c r="C28" s="35">
        <v>75</v>
      </c>
      <c r="D28" s="35">
        <v>93</v>
      </c>
      <c r="E28" s="1">
        <f t="shared" si="0"/>
        <v>0.80645161290322576</v>
      </c>
      <c r="F28" s="1">
        <f t="shared" si="1"/>
        <v>8.029685449044302E-2</v>
      </c>
      <c r="G28" s="3">
        <f t="shared" si="2"/>
        <v>0.59857054882447414</v>
      </c>
      <c r="H28" s="3">
        <f t="shared" si="3"/>
        <v>0.75916425780536012</v>
      </c>
      <c r="I28" s="3">
        <f t="shared" si="4"/>
        <v>0.67886740331491713</v>
      </c>
    </row>
    <row r="30" spans="2:19" x14ac:dyDescent="0.25">
      <c r="C30">
        <f>SUM(C7:C28)</f>
        <v>983</v>
      </c>
      <c r="D30" s="2">
        <f>SUM(D7:D28)</f>
        <v>1448</v>
      </c>
      <c r="E30" s="1">
        <f>C30/D30</f>
        <v>0.67886740331491713</v>
      </c>
    </row>
  </sheetData>
  <printOptions horizontalCentered="1"/>
  <pageMargins left="0.25" right="0.25" top="0.75" bottom="0.75" header="0.3" footer="0.3"/>
  <pageSetup scale="72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 Chart</vt:lpstr>
      <vt:lpstr>Trend Analysis</vt:lpstr>
      <vt:lpstr>Funnel Chart</vt:lpstr>
      <vt:lpstr>'Run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Lassa</dc:creator>
  <cp:lastModifiedBy>Jerry Lassa</cp:lastModifiedBy>
  <cp:lastPrinted>2017-04-18T03:25:40Z</cp:lastPrinted>
  <dcterms:created xsi:type="dcterms:W3CDTF">2016-07-20T17:58:18Z</dcterms:created>
  <dcterms:modified xsi:type="dcterms:W3CDTF">2018-07-18T20:15:39Z</dcterms:modified>
</cp:coreProperties>
</file>